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970" tabRatio="771" activeTab="0"/>
  </bookViews>
  <sheets>
    <sheet name="Zał. nr 1 zmiany " sheetId="1" r:id="rId1"/>
  </sheets>
  <externalReferences>
    <externalReference r:id="rId4"/>
    <externalReference r:id="rId5"/>
    <externalReference r:id="rId6"/>
  </externalReferences>
  <definedNames>
    <definedName name="_xlnm.Print_Area" localSheetId="0">'Zał. nr 1 zmiany '!$A$1:$I$32</definedName>
  </definedNames>
  <calcPr fullCalcOnLoad="1"/>
</workbook>
</file>

<file path=xl/sharedStrings.xml><?xml version="1.0" encoding="utf-8"?>
<sst xmlns="http://schemas.openxmlformats.org/spreadsheetml/2006/main" count="51" uniqueCount="50">
  <si>
    <t>aparatura specjalna</t>
  </si>
  <si>
    <t>działalności dydaktycznej</t>
  </si>
  <si>
    <t xml:space="preserve">działalności badawczej       </t>
  </si>
  <si>
    <t>dotacje z budżetu</t>
  </si>
  <si>
    <t>pozostałe</t>
  </si>
  <si>
    <t>Usługi obce</t>
  </si>
  <si>
    <t>Podatki i opłaty</t>
  </si>
  <si>
    <t>Amortyzacja</t>
  </si>
  <si>
    <t>Pozostałe</t>
  </si>
  <si>
    <t>Pozostałe koszty operacyjne</t>
  </si>
  <si>
    <t>Świadczenia na rzecz pracowników</t>
  </si>
  <si>
    <t>z tego</t>
  </si>
  <si>
    <t>w tym</t>
  </si>
  <si>
    <t xml:space="preserve">Ogółem koszty własne działalności </t>
  </si>
  <si>
    <t>opłaty za zajęcia dydaktyczne</t>
  </si>
  <si>
    <t>Przychód ogółem z działalności badawczej</t>
  </si>
  <si>
    <t>w zł</t>
  </si>
  <si>
    <t>środki z budżetu gminy i inne                fundusze publiczne</t>
  </si>
  <si>
    <t xml:space="preserve"> Rachunek zysków i strat</t>
  </si>
  <si>
    <t>Kwota</t>
  </si>
  <si>
    <t>Koszty finansowe</t>
  </si>
  <si>
    <t xml:space="preserve">Przychody ogółem z działalności dydaktycznej </t>
  </si>
  <si>
    <t>Przychody finansowe</t>
  </si>
  <si>
    <t>podróże służbowe w tym kongresy
naukowe</t>
  </si>
  <si>
    <t xml:space="preserve">KOSZTY  </t>
  </si>
  <si>
    <t xml:space="preserve">PRZYCHODY  </t>
  </si>
  <si>
    <t xml:space="preserve">  w tym</t>
  </si>
  <si>
    <t xml:space="preserve">  z tego</t>
  </si>
  <si>
    <t>Wynik</t>
  </si>
  <si>
    <t>Zużycie materiałów</t>
  </si>
  <si>
    <t>Media techniczne</t>
  </si>
  <si>
    <t>badania własne</t>
  </si>
  <si>
    <t>współpraca z zagranicą</t>
  </si>
  <si>
    <t>pozostałe prace i usługi badawcze</t>
  </si>
  <si>
    <t>projekty badawcze</t>
  </si>
  <si>
    <t>działalność statutowa</t>
  </si>
  <si>
    <t>Wynagrodzenia osobowe</t>
  </si>
  <si>
    <t>Wynagrodzenia bezosobowe</t>
  </si>
  <si>
    <t>Dodatkowe wynagrodzenie roczne</t>
  </si>
  <si>
    <t>w tym składki z tytułu ubezpieczeń 
spłecznych i funduszu pracy</t>
  </si>
  <si>
    <t>Wynagrodzenia ogółem
z tego:</t>
  </si>
  <si>
    <t>P</t>
  </si>
  <si>
    <t>K</t>
  </si>
  <si>
    <t xml:space="preserve">Przychody podstawowej działalności operacyjnej         </t>
  </si>
  <si>
    <t>Koszty podstawowej działalności 
operacyjnej</t>
  </si>
  <si>
    <t xml:space="preserve">Pozostałe przychody operacyjne           </t>
  </si>
  <si>
    <t>Prowizorium - Budżet Zadaniowy 2008 rok.</t>
  </si>
  <si>
    <t xml:space="preserve">Zał. nr 1 do uchwały 68/2007 Senatu AM z dnia 10.12.2007 r. </t>
  </si>
  <si>
    <t xml:space="preserve">Zał. nr 1 do uchwały 34/2008 Senatu WUM z dnia 12.05.2008 r. zmieniający </t>
  </si>
  <si>
    <t>WARSZAWSKI UNIWERSYTET MEDYCZNY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</si>
</sst>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_ ;\-0.0\ "/>
    <numFmt numFmtId="167" formatCode="#,##0.0_ ;\-#,##0.0\ "/>
  </numFmts>
  <fonts count="1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3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3" fillId="0" borderId="2" xfId="0" applyNumberFormat="1" applyFont="1" applyBorder="1" applyAlignment="1">
      <alignment horizontal="right" vertical="top"/>
    </xf>
    <xf numFmtId="0" fontId="0" fillId="0" borderId="3" xfId="0" applyBorder="1" applyAlignment="1">
      <alignment/>
    </xf>
    <xf numFmtId="0" fontId="5" fillId="0" borderId="7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3" xfId="0" applyBorder="1" applyAlignment="1">
      <alignment horizontal="right" vertical="top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04\USTAWI~1\Temp\Plan%202008-Przychody%20dzia&#322;alno&#347;ci%20podstawowe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04\USTAWI~1\Temp\PLAN%202008%20NAJWA&#379;NIEJSZE%20wg%20jednos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04\USTAWI~1\Temp\Plan%202008-Za&#322;.nr%204-Badaw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2008"/>
      <sheetName val="Opłaty ED"/>
    </sheetNames>
    <sheetDataSet>
      <sheetData sheetId="0">
        <row r="10">
          <cell r="C10">
            <v>146943112</v>
          </cell>
        </row>
        <row r="11">
          <cell r="C11">
            <v>798430</v>
          </cell>
        </row>
        <row r="12">
          <cell r="C12">
            <v>100500</v>
          </cell>
        </row>
        <row r="14">
          <cell r="C14">
            <v>32424620</v>
          </cell>
        </row>
        <row r="56">
          <cell r="C56">
            <v>1377000</v>
          </cell>
        </row>
        <row r="62">
          <cell r="C62">
            <v>1585000</v>
          </cell>
        </row>
        <row r="63">
          <cell r="C63">
            <v>232000</v>
          </cell>
        </row>
        <row r="66">
          <cell r="C66">
            <v>400000</v>
          </cell>
        </row>
        <row r="67">
          <cell r="C67">
            <v>200000</v>
          </cell>
        </row>
        <row r="68">
          <cell r="C68">
            <v>266000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</sheetNames>
    <sheetDataSet>
      <sheetData sheetId="0">
        <row r="6">
          <cell r="EK6">
            <v>8710545</v>
          </cell>
        </row>
        <row r="13">
          <cell r="EK13">
            <v>15509291</v>
          </cell>
        </row>
        <row r="20">
          <cell r="EK20">
            <v>4311000</v>
          </cell>
        </row>
        <row r="45">
          <cell r="EK45">
            <v>107176600</v>
          </cell>
        </row>
        <row r="48">
          <cell r="EK48">
            <v>8391300</v>
          </cell>
        </row>
        <row r="51">
          <cell r="EK51">
            <v>17207038</v>
          </cell>
        </row>
        <row r="62">
          <cell r="EK62">
            <v>25835832.7291</v>
          </cell>
        </row>
        <row r="63">
          <cell r="EK63">
            <v>17640000</v>
          </cell>
        </row>
        <row r="64">
          <cell r="EK64">
            <v>303000</v>
          </cell>
        </row>
        <row r="65">
          <cell r="EK65">
            <v>80000</v>
          </cell>
        </row>
        <row r="80">
          <cell r="EK80">
            <v>7676512</v>
          </cell>
        </row>
        <row r="84">
          <cell r="EK84">
            <v>80000</v>
          </cell>
        </row>
        <row r="85">
          <cell r="EK85">
            <v>1616377</v>
          </cell>
        </row>
        <row r="99">
          <cell r="EK99">
            <v>5224579</v>
          </cell>
        </row>
        <row r="100">
          <cell r="EK100">
            <v>1360000</v>
          </cell>
        </row>
        <row r="108">
          <cell r="EK108">
            <v>6698430</v>
          </cell>
        </row>
        <row r="120">
          <cell r="EL120">
            <v>190339863.7291</v>
          </cell>
          <cell r="EM120">
            <v>40934651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</sheetNames>
    <sheetDataSet>
      <sheetData sheetId="0">
        <row r="27">
          <cell r="C27">
            <v>23091750</v>
          </cell>
          <cell r="D27">
            <v>4730822</v>
          </cell>
          <cell r="E27">
            <v>4302136</v>
          </cell>
          <cell r="F27">
            <v>5394938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3.25390625" style="1" customWidth="1"/>
    <col min="2" max="2" width="16.00390625" style="0" customWidth="1"/>
    <col min="3" max="3" width="12.25390625" style="0" customWidth="1"/>
    <col min="4" max="4" width="14.125" style="0" customWidth="1"/>
    <col min="5" max="5" width="1.625" style="0" customWidth="1"/>
    <col min="6" max="6" width="5.875" style="0" customWidth="1"/>
    <col min="7" max="7" width="8.125" style="0" customWidth="1"/>
    <col min="8" max="8" width="33.625" style="0" customWidth="1"/>
    <col min="9" max="9" width="14.25390625" style="0" customWidth="1"/>
    <col min="10" max="10" width="11.75390625" style="0" bestFit="1" customWidth="1"/>
    <col min="11" max="11" width="12.125" style="0" bestFit="1" customWidth="1"/>
    <col min="12" max="12" width="12.75390625" style="0" bestFit="1" customWidth="1"/>
    <col min="13" max="13" width="14.375" style="0" bestFit="1" customWidth="1"/>
    <col min="14" max="15" width="12.75390625" style="0" bestFit="1" customWidth="1"/>
    <col min="16" max="16" width="15.875" style="0" customWidth="1"/>
  </cols>
  <sheetData>
    <row r="1" spans="6:9" ht="18">
      <c r="F1" s="35"/>
      <c r="G1" s="134"/>
      <c r="H1" s="134"/>
      <c r="I1" s="135" t="s">
        <v>48</v>
      </c>
    </row>
    <row r="2" spans="2:10" ht="18">
      <c r="B2" s="33"/>
      <c r="C2" s="33"/>
      <c r="D2" s="33"/>
      <c r="E2" s="33"/>
      <c r="F2" s="33"/>
      <c r="G2" s="136"/>
      <c r="H2" s="137" t="s">
        <v>47</v>
      </c>
      <c r="I2" s="137"/>
      <c r="J2" s="35"/>
    </row>
    <row r="3" ht="18">
      <c r="C3" s="34" t="s">
        <v>49</v>
      </c>
    </row>
    <row r="4" ht="20.25">
      <c r="J4" s="26"/>
    </row>
    <row r="5" spans="1:9" ht="18">
      <c r="A5" s="114" t="s">
        <v>46</v>
      </c>
      <c r="B5" s="114"/>
      <c r="C5" s="114"/>
      <c r="D5" s="114"/>
      <c r="E5" s="114"/>
      <c r="F5" s="114"/>
      <c r="G5" s="114"/>
      <c r="H5" s="114"/>
      <c r="I5" s="114"/>
    </row>
    <row r="6" spans="1:9" s="2" customFormat="1" ht="26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17.2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9" ht="18">
      <c r="A8" s="20" t="s">
        <v>18</v>
      </c>
      <c r="B8" s="6"/>
      <c r="C8" s="6"/>
      <c r="D8" s="9"/>
      <c r="E8" s="4"/>
      <c r="F8" s="4"/>
      <c r="G8" s="4"/>
      <c r="H8" s="4"/>
      <c r="I8" s="8" t="s">
        <v>16</v>
      </c>
    </row>
    <row r="9" spans="1:9" ht="19.5" customHeight="1">
      <c r="A9" s="41" t="s">
        <v>24</v>
      </c>
      <c r="B9" s="42"/>
      <c r="C9" s="43"/>
      <c r="D9" s="7" t="s">
        <v>19</v>
      </c>
      <c r="E9" s="4"/>
      <c r="F9" s="41" t="s">
        <v>25</v>
      </c>
      <c r="G9" s="42"/>
      <c r="H9" s="42"/>
      <c r="I9" s="7" t="s">
        <v>19</v>
      </c>
    </row>
    <row r="10" spans="1:9" s="15" customFormat="1" ht="12.75">
      <c r="A10" s="44">
        <v>0</v>
      </c>
      <c r="B10" s="36"/>
      <c r="C10" s="37"/>
      <c r="D10" s="21">
        <v>1</v>
      </c>
      <c r="E10" s="14"/>
      <c r="F10" s="44">
        <v>0</v>
      </c>
      <c r="G10" s="36"/>
      <c r="H10" s="36"/>
      <c r="I10" s="22">
        <v>1</v>
      </c>
    </row>
    <row r="11" spans="1:9" ht="17.25" customHeight="1">
      <c r="A11" s="38" t="s">
        <v>29</v>
      </c>
      <c r="B11" s="45"/>
      <c r="C11" s="46"/>
      <c r="D11" s="50">
        <f>'[2]2008'!$EK$13</f>
        <v>15509291</v>
      </c>
      <c r="E11" s="5"/>
      <c r="F11" s="52" t="s">
        <v>43</v>
      </c>
      <c r="G11" s="45"/>
      <c r="H11" s="46"/>
      <c r="I11" s="53">
        <f>I13+I19</f>
        <v>234178498</v>
      </c>
    </row>
    <row r="12" spans="1:16" ht="13.5" customHeight="1">
      <c r="A12" s="47"/>
      <c r="B12" s="48"/>
      <c r="C12" s="49"/>
      <c r="D12" s="51"/>
      <c r="E12" s="5"/>
      <c r="F12" s="47"/>
      <c r="G12" s="48"/>
      <c r="H12" s="49"/>
      <c r="I12" s="51"/>
      <c r="O12" s="29" t="s">
        <v>41</v>
      </c>
      <c r="P12" s="29" t="s">
        <v>42</v>
      </c>
    </row>
    <row r="13" spans="1:15" ht="30.75" customHeight="1">
      <c r="A13" s="54" t="s">
        <v>30</v>
      </c>
      <c r="B13" s="55"/>
      <c r="C13" s="56"/>
      <c r="D13" s="13">
        <f>'[2]2008'!$EK$20</f>
        <v>4311000</v>
      </c>
      <c r="E13" s="5"/>
      <c r="F13" s="57" t="s">
        <v>21</v>
      </c>
      <c r="G13" s="58"/>
      <c r="H13" s="59"/>
      <c r="I13" s="13">
        <f>SUM(I14+I16+I17)</f>
        <v>184326662</v>
      </c>
      <c r="M13" s="27"/>
      <c r="N13" s="27">
        <v>217398462.85</v>
      </c>
      <c r="O13" s="27">
        <v>227378462.40039998</v>
      </c>
    </row>
    <row r="14" spans="1:16" ht="27" customHeight="1">
      <c r="A14" s="60" t="s">
        <v>5</v>
      </c>
      <c r="B14" s="61"/>
      <c r="C14" s="62"/>
      <c r="D14" s="12">
        <f>21477010+8833566</f>
        <v>30310576</v>
      </c>
      <c r="E14" s="5"/>
      <c r="F14" s="63" t="s">
        <v>11</v>
      </c>
      <c r="G14" s="66" t="s">
        <v>3</v>
      </c>
      <c r="H14" s="67"/>
      <c r="I14" s="12">
        <f>'[1] 2008'!$C$10</f>
        <v>146943112</v>
      </c>
      <c r="M14" s="27"/>
      <c r="N14" s="27"/>
      <c r="O14" s="27">
        <v>8380000</v>
      </c>
      <c r="P14" s="27">
        <v>500000</v>
      </c>
    </row>
    <row r="15" spans="1:16" ht="29.25" customHeight="1">
      <c r="A15" s="54" t="s">
        <v>6</v>
      </c>
      <c r="B15" s="55"/>
      <c r="C15" s="56"/>
      <c r="D15" s="13">
        <f>'[2]2008'!$EK$84</f>
        <v>80000</v>
      </c>
      <c r="E15" s="5"/>
      <c r="F15" s="64"/>
      <c r="G15" s="68" t="s">
        <v>17</v>
      </c>
      <c r="H15" s="69"/>
      <c r="I15" s="13"/>
      <c r="N15" s="27"/>
      <c r="O15" s="27">
        <v>2300000</v>
      </c>
      <c r="P15" s="27">
        <v>200000</v>
      </c>
    </row>
    <row r="16" spans="1:16" ht="32.25" customHeight="1">
      <c r="A16" s="57" t="s">
        <v>40</v>
      </c>
      <c r="B16" s="55"/>
      <c r="C16" s="56"/>
      <c r="D16" s="12">
        <f>D17+D18+D19</f>
        <v>132774938</v>
      </c>
      <c r="E16" s="5"/>
      <c r="F16" s="64"/>
      <c r="G16" s="55" t="s">
        <v>14</v>
      </c>
      <c r="H16" s="56"/>
      <c r="I16" s="13">
        <f>'[1] 2008'!$C$14</f>
        <v>32424620</v>
      </c>
      <c r="N16" s="27"/>
      <c r="O16" s="27">
        <v>228078462.85</v>
      </c>
      <c r="P16" s="27">
        <v>228078462.40039998</v>
      </c>
    </row>
    <row r="17" spans="1:16" ht="27" customHeight="1">
      <c r="A17" s="54" t="s">
        <v>36</v>
      </c>
      <c r="B17" s="55"/>
      <c r="C17" s="56"/>
      <c r="D17" s="13">
        <f>'[2]2008'!$EK$45</f>
        <v>107176600</v>
      </c>
      <c r="E17" s="5"/>
      <c r="F17" s="64"/>
      <c r="G17" s="70" t="s">
        <v>4</v>
      </c>
      <c r="H17" s="71"/>
      <c r="I17" s="74">
        <f>'[1] 2008'!$C$11+'[1] 2008'!$C$12+'[1] 2008'!$C$56+'[1] 2008'!$C$62+'[1] 2008'!$C$63+'[1] 2008'!$C$66+'[1] 2008'!$C$67+'[1] 2008'!$C$68</f>
        <v>4958930</v>
      </c>
      <c r="P17" s="27">
        <v>-0.4496000111103058</v>
      </c>
    </row>
    <row r="18" spans="1:9" ht="27" customHeight="1">
      <c r="A18" s="54" t="s">
        <v>37</v>
      </c>
      <c r="B18" s="55"/>
      <c r="C18" s="56"/>
      <c r="D18" s="13">
        <f>'[2]2008'!$EK$51</f>
        <v>17207038</v>
      </c>
      <c r="E18" s="5"/>
      <c r="F18" s="65"/>
      <c r="G18" s="72"/>
      <c r="H18" s="73"/>
      <c r="I18" s="75"/>
    </row>
    <row r="19" spans="1:9" ht="27" customHeight="1">
      <c r="A19" s="54" t="s">
        <v>38</v>
      </c>
      <c r="B19" s="55"/>
      <c r="C19" s="56"/>
      <c r="D19" s="13">
        <f>'[2]2008'!$EK$48</f>
        <v>8391300</v>
      </c>
      <c r="E19" s="5"/>
      <c r="F19" s="76" t="s">
        <v>15</v>
      </c>
      <c r="G19" s="77"/>
      <c r="H19" s="78"/>
      <c r="I19" s="74">
        <f>I21+I23+I25+I26+I27</f>
        <v>49851836</v>
      </c>
    </row>
    <row r="20" spans="1:13" ht="32.25" customHeight="1">
      <c r="A20" s="54" t="s">
        <v>10</v>
      </c>
      <c r="B20" s="55"/>
      <c r="C20" s="56"/>
      <c r="D20" s="13">
        <f>'[2]2008'!$EK$62</f>
        <v>25835832.7291</v>
      </c>
      <c r="E20" s="5"/>
      <c r="F20" s="79"/>
      <c r="G20" s="80"/>
      <c r="H20" s="81"/>
      <c r="I20" s="75"/>
      <c r="L20" s="27">
        <v>113077</v>
      </c>
      <c r="M20" s="28"/>
    </row>
    <row r="21" spans="1:9" ht="33" customHeight="1">
      <c r="A21" s="82" t="s">
        <v>39</v>
      </c>
      <c r="B21" s="83"/>
      <c r="C21" s="84"/>
      <c r="D21" s="13">
        <f>'[2]2008'!$EK$63+'[2]2008'!$EK$64+'[2]2008'!$EK$65</f>
        <v>18023000</v>
      </c>
      <c r="E21" s="5"/>
      <c r="F21" s="63" t="s">
        <v>12</v>
      </c>
      <c r="G21" s="87" t="s">
        <v>35</v>
      </c>
      <c r="H21" s="88"/>
      <c r="I21" s="50">
        <f>'[3]2008'!$C$27</f>
        <v>23091750</v>
      </c>
    </row>
    <row r="22" spans="1:9" ht="3.75" customHeight="1">
      <c r="A22" s="92" t="s">
        <v>7</v>
      </c>
      <c r="B22" s="93"/>
      <c r="C22" s="94"/>
      <c r="D22" s="50">
        <f>'[2]2008'!$EK$6</f>
        <v>8710545</v>
      </c>
      <c r="E22" s="5"/>
      <c r="F22" s="85"/>
      <c r="G22" s="89"/>
      <c r="H22" s="90"/>
      <c r="I22" s="91"/>
    </row>
    <row r="23" spans="1:9" ht="13.5" customHeight="1">
      <c r="A23" s="95"/>
      <c r="B23" s="96"/>
      <c r="C23" s="97"/>
      <c r="D23" s="98"/>
      <c r="E23" s="5"/>
      <c r="F23" s="85"/>
      <c r="G23" s="99" t="s">
        <v>31</v>
      </c>
      <c r="H23" s="100"/>
      <c r="I23" s="74">
        <f>'[3]2008'!$D$27</f>
        <v>4730822</v>
      </c>
    </row>
    <row r="24" spans="1:9" ht="21" customHeight="1">
      <c r="A24" s="54" t="s">
        <v>8</v>
      </c>
      <c r="B24" s="55"/>
      <c r="C24" s="56"/>
      <c r="D24" s="18">
        <f>'[2]2008'!$EK$80+'[2]2008'!$EK$85+'[2]2008'!$EK$99+'[2]2008'!$EK$100+'[2]2008'!$EK$108</f>
        <v>22575898</v>
      </c>
      <c r="E24" s="5"/>
      <c r="F24" s="85"/>
      <c r="G24" s="101"/>
      <c r="H24" s="73"/>
      <c r="I24" s="75"/>
    </row>
    <row r="25" spans="1:13" ht="32.25" customHeight="1">
      <c r="A25" s="102" t="s">
        <v>26</v>
      </c>
      <c r="B25" s="55" t="s">
        <v>0</v>
      </c>
      <c r="C25" s="56"/>
      <c r="D25" s="30">
        <f>'[2]2008'!$EK$99</f>
        <v>5224579</v>
      </c>
      <c r="E25" s="5"/>
      <c r="F25" s="85"/>
      <c r="G25" s="104" t="s">
        <v>34</v>
      </c>
      <c r="H25" s="69"/>
      <c r="I25" s="16">
        <f>'[3]2008'!$E$27</f>
        <v>4302136</v>
      </c>
      <c r="M25" s="27"/>
    </row>
    <row r="26" spans="1:14" ht="30.75" customHeight="1">
      <c r="A26" s="103"/>
      <c r="B26" s="105" t="s">
        <v>23</v>
      </c>
      <c r="C26" s="106"/>
      <c r="D26" s="17">
        <f>'[2]2008'!$EK$80</f>
        <v>7676512</v>
      </c>
      <c r="E26" s="5"/>
      <c r="F26" s="85"/>
      <c r="G26" s="107" t="s">
        <v>32</v>
      </c>
      <c r="H26" s="108"/>
      <c r="I26" s="13">
        <f>3498624+8833566</f>
        <v>12332190</v>
      </c>
      <c r="M26" s="27"/>
      <c r="N26" s="27"/>
    </row>
    <row r="27" spans="1:14" ht="34.5" customHeight="1">
      <c r="A27" s="52" t="s">
        <v>44</v>
      </c>
      <c r="B27" s="109"/>
      <c r="C27" s="110"/>
      <c r="D27" s="32">
        <f>D11+D13+D14+D15+D17+D18+D19+D20+D22+D24</f>
        <v>240108080.7291</v>
      </c>
      <c r="E27" s="5"/>
      <c r="F27" s="86"/>
      <c r="G27" s="104" t="s">
        <v>33</v>
      </c>
      <c r="H27" s="69"/>
      <c r="I27" s="11">
        <f>'[3]2008'!$F$27</f>
        <v>5394938</v>
      </c>
      <c r="M27" s="27"/>
      <c r="N27" s="27"/>
    </row>
    <row r="28" spans="1:14" ht="21" customHeight="1">
      <c r="A28" s="38" t="s">
        <v>13</v>
      </c>
      <c r="B28" s="111"/>
      <c r="C28" s="106"/>
      <c r="D28" s="31">
        <f>D29+D30</f>
        <v>231274514.7291</v>
      </c>
      <c r="E28" s="5"/>
      <c r="F28" s="52" t="s">
        <v>45</v>
      </c>
      <c r="G28" s="112"/>
      <c r="H28" s="113"/>
      <c r="I28" s="23">
        <v>1000000</v>
      </c>
      <c r="M28" s="27"/>
      <c r="N28" s="27"/>
    </row>
    <row r="29" spans="1:13" ht="23.25" customHeight="1">
      <c r="A29" s="124" t="s">
        <v>27</v>
      </c>
      <c r="B29" s="54" t="s">
        <v>1</v>
      </c>
      <c r="C29" s="56"/>
      <c r="D29" s="10">
        <f>'[2]2008'!$EL$120</f>
        <v>190339863.7291</v>
      </c>
      <c r="E29" s="5"/>
      <c r="F29" s="126" t="s">
        <v>22</v>
      </c>
      <c r="G29" s="127"/>
      <c r="H29" s="128"/>
      <c r="I29" s="19">
        <v>2300000</v>
      </c>
      <c r="M29" s="27"/>
    </row>
    <row r="30" spans="1:14" ht="21.75" customHeight="1">
      <c r="A30" s="125"/>
      <c r="B30" s="54" t="s">
        <v>2</v>
      </c>
      <c r="C30" s="56"/>
      <c r="D30" s="13">
        <f>'[2]2008'!$EM$120</f>
        <v>40934651</v>
      </c>
      <c r="E30" s="5"/>
      <c r="F30" s="126" t="s">
        <v>28</v>
      </c>
      <c r="G30" s="129"/>
      <c r="H30" s="129"/>
      <c r="I30" s="115">
        <f>I11+I28+I29-D27-D31-D32</f>
        <v>-2929582.729099989</v>
      </c>
      <c r="M30" s="27"/>
      <c r="N30" s="27"/>
    </row>
    <row r="31" spans="1:14" ht="27" customHeight="1">
      <c r="A31" s="118" t="s">
        <v>9</v>
      </c>
      <c r="B31" s="119"/>
      <c r="C31" s="120"/>
      <c r="D31" s="24">
        <v>100000</v>
      </c>
      <c r="E31" s="5"/>
      <c r="F31" s="130"/>
      <c r="G31" s="131"/>
      <c r="H31" s="131"/>
      <c r="I31" s="116"/>
      <c r="J31" s="27"/>
      <c r="K31" s="27"/>
      <c r="L31" s="27"/>
      <c r="M31" s="27"/>
      <c r="N31" s="27"/>
    </row>
    <row r="32" spans="1:12" ht="29.25" customHeight="1">
      <c r="A32" s="121" t="s">
        <v>20</v>
      </c>
      <c r="B32" s="122"/>
      <c r="C32" s="123"/>
      <c r="D32" s="25">
        <v>200000</v>
      </c>
      <c r="E32" s="5"/>
      <c r="F32" s="132"/>
      <c r="G32" s="133"/>
      <c r="H32" s="133"/>
      <c r="I32" s="117"/>
      <c r="L32" s="27"/>
    </row>
    <row r="33" ht="19.5" customHeight="1">
      <c r="E33" s="3"/>
    </row>
    <row r="34" ht="19.5" customHeight="1">
      <c r="E34" s="3"/>
    </row>
    <row r="35" ht="19.5" customHeight="1">
      <c r="E35" s="3"/>
    </row>
    <row r="36" ht="19.5" customHeight="1"/>
    <row r="37" ht="19.5" customHeight="1"/>
    <row r="38" ht="19.5" customHeight="1"/>
    <row r="39" ht="19.5" customHeight="1"/>
  </sheetData>
  <mergeCells count="55">
    <mergeCell ref="H2:I2"/>
    <mergeCell ref="A5:I5"/>
    <mergeCell ref="I30:I32"/>
    <mergeCell ref="A31:C31"/>
    <mergeCell ref="A32:C32"/>
    <mergeCell ref="A29:A30"/>
    <mergeCell ref="B29:C29"/>
    <mergeCell ref="F29:H29"/>
    <mergeCell ref="B30:C30"/>
    <mergeCell ref="F30:H32"/>
    <mergeCell ref="A27:C27"/>
    <mergeCell ref="G27:H27"/>
    <mergeCell ref="A28:C28"/>
    <mergeCell ref="F28:H28"/>
    <mergeCell ref="B25:C25"/>
    <mergeCell ref="G25:H25"/>
    <mergeCell ref="B26:C26"/>
    <mergeCell ref="G26:H26"/>
    <mergeCell ref="A21:C21"/>
    <mergeCell ref="F21:F27"/>
    <mergeCell ref="G21:H22"/>
    <mergeCell ref="I21:I22"/>
    <mergeCell ref="A22:C23"/>
    <mergeCell ref="D22:D23"/>
    <mergeCell ref="G23:H24"/>
    <mergeCell ref="I23:I24"/>
    <mergeCell ref="A24:C24"/>
    <mergeCell ref="A25:A26"/>
    <mergeCell ref="A19:C19"/>
    <mergeCell ref="F19:H20"/>
    <mergeCell ref="I19:I20"/>
    <mergeCell ref="A20:C20"/>
    <mergeCell ref="A17:C17"/>
    <mergeCell ref="G17:H18"/>
    <mergeCell ref="I17:I18"/>
    <mergeCell ref="A18:C18"/>
    <mergeCell ref="I11:I12"/>
    <mergeCell ref="A13:C13"/>
    <mergeCell ref="F13:H13"/>
    <mergeCell ref="A14:C14"/>
    <mergeCell ref="F14:F18"/>
    <mergeCell ref="G14:H14"/>
    <mergeCell ref="A15:C15"/>
    <mergeCell ref="G15:H15"/>
    <mergeCell ref="A16:C16"/>
    <mergeCell ref="G16:H16"/>
    <mergeCell ref="A10:C10"/>
    <mergeCell ref="F10:H10"/>
    <mergeCell ref="A11:C12"/>
    <mergeCell ref="D11:D12"/>
    <mergeCell ref="F11:H12"/>
    <mergeCell ref="A6:I6"/>
    <mergeCell ref="A7:I7"/>
    <mergeCell ref="A9:C9"/>
    <mergeCell ref="F9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Strużycka</cp:lastModifiedBy>
  <cp:lastPrinted>2008-05-13T12:58:54Z</cp:lastPrinted>
  <dcterms:created xsi:type="dcterms:W3CDTF">1997-02-26T13:46:56Z</dcterms:created>
  <dcterms:modified xsi:type="dcterms:W3CDTF">2008-05-13T12:59:44Z</dcterms:modified>
  <cp:category/>
  <cp:version/>
  <cp:contentType/>
  <cp:contentStatus/>
</cp:coreProperties>
</file>